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b. 8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<sst xmlns="http://schemas.openxmlformats.org/spreadsheetml/2006/main" count="59" uniqueCount="42">
  <si>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WYSZCZEGÓLNIENIE</t>
  </si>
  <si>
    <t>I. DOCHODY</t>
  </si>
  <si>
    <t>1.1      Bieżące</t>
  </si>
  <si>
    <t>1.2     Majątkowe, w tym:</t>
  </si>
  <si>
    <t>1.2.1 ze sprzedaży majątku</t>
  </si>
  <si>
    <t>II. WYDATKI</t>
  </si>
  <si>
    <t>2.1  Bieżące, w tym:</t>
  </si>
  <si>
    <t>2.1.2 obsługa długu</t>
  </si>
  <si>
    <t>2. 1.3.1 w tym     *</t>
  </si>
  <si>
    <t>2.2 Majątkowe</t>
  </si>
  <si>
    <t>IV. WYNIK BUDŻETU I-II; (nadwyżka/deficyt)</t>
  </si>
  <si>
    <t>V . PRZYCHODY</t>
  </si>
  <si>
    <t>5.1.1 w tym  *</t>
  </si>
  <si>
    <t>5.2 wolne środki</t>
  </si>
  <si>
    <t>VI.. ROZCHODY</t>
  </si>
  <si>
    <t>6. 1.1 w tym  *</t>
  </si>
  <si>
    <t>VII. SUMA BILANSUJĄCA I+V=II+VI</t>
  </si>
  <si>
    <t>VIII. SALDO (5.1)-(6.1)</t>
  </si>
  <si>
    <t xml:space="preserve">IX . STAN ZOBOWIĄZAŃ </t>
  </si>
  <si>
    <t>9.1 na początek roku</t>
  </si>
  <si>
    <t>9.1.1w tym  *</t>
  </si>
  <si>
    <t>Art. 169 ustawy z dnia 30 czerwca 2005 r.</t>
  </si>
  <si>
    <t>X</t>
  </si>
  <si>
    <t>z uwzględnieniem *                                          2008-2013</t>
  </si>
  <si>
    <t>x</t>
  </si>
  <si>
    <t>Art. 170 ustawy z dnia 30 czerwca 2005 r.</t>
  </si>
  <si>
    <t>z uwzględnieniem *</t>
  </si>
  <si>
    <t>Art. 243 ustawy z dnia 27 sierpnia 2009 r.</t>
  </si>
  <si>
    <t>Art. 243  ustawy z dnia 27 sierpnia 2009 r.</t>
  </si>
  <si>
    <t>III.  DOCHODY BIEŻĄCE – WYDATKI BIEŻĄCE</t>
  </si>
  <si>
    <t>5.1 pożyczki i kredyty, razem</t>
  </si>
  <si>
    <t>8.1 w tym  *</t>
  </si>
  <si>
    <t>9.2 na koniec roku (9.1 + /- VIII)</t>
  </si>
  <si>
    <t>XI. WSKAŹNIKI</t>
  </si>
  <si>
    <t>z uwzględnieniem wyłączeń *</t>
  </si>
  <si>
    <t>Prognoza kwoty długu i spłat na rok 2010 i lata następne</t>
  </si>
  <si>
    <t>* art.. 243 ust. 3 ustawy z dnia 27 sierpnia 2009 r. o finansach puplicznych</t>
  </si>
  <si>
    <t>* art.. 169 ust. 3 oraz art.. 170 ust. 3 ustawy z dnia 30 czerwca 2005 r. o finansach publicznych</t>
  </si>
  <si>
    <t>Przewodniczący Rady Gminy</t>
  </si>
  <si>
    <t>Jan Idzikowski</t>
  </si>
  <si>
    <t>6.1 spłata pożyczek i kredyt</t>
  </si>
  <si>
    <r>
      <t xml:space="preserve">Tabela nr 8 </t>
    </r>
    <r>
      <rPr>
        <sz val="10"/>
        <rFont val="Arial"/>
        <family val="2"/>
      </rPr>
      <t xml:space="preserve">do Uchwały nr XXXX/231/2010 Rady Gminy Sadkowice z dnia 23 kwietnia 2010 r.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</si>
</sst>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</numFmts>
  <fonts count="8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vertical="top" wrapText="1" indent="2"/>
    </xf>
    <xf numFmtId="0" fontId="3" fillId="0" borderId="1" xfId="0" applyFont="1" applyBorder="1" applyAlignment="1">
      <alignment horizontal="center" vertical="top"/>
    </xf>
    <xf numFmtId="3" fontId="2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3" fontId="7" fillId="2" borderId="1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 indent="4"/>
    </xf>
    <xf numFmtId="168" fontId="2" fillId="2" borderId="1" xfId="0" applyNumberFormat="1" applyFont="1" applyFill="1" applyBorder="1" applyAlignment="1">
      <alignment horizontal="right" vertical="top" wrapText="1"/>
    </xf>
    <xf numFmtId="3" fontId="7" fillId="2" borderId="1" xfId="0" applyNumberFormat="1" applyFont="1" applyFill="1" applyBorder="1" applyAlignment="1">
      <alignment horizontal="right" vertical="top" wrapText="1" indent="2"/>
    </xf>
    <xf numFmtId="3" fontId="2" fillId="2" borderId="1" xfId="0" applyNumberFormat="1" applyFont="1" applyFill="1" applyBorder="1" applyAlignment="1">
      <alignment horizontal="right" vertical="top" wrapText="1" indent="2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20.7109375" style="0" customWidth="1"/>
    <col min="2" max="2" width="9.8515625" style="0" customWidth="1"/>
    <col min="3" max="3" width="9.57421875" style="0" customWidth="1"/>
    <col min="4" max="5" width="9.7109375" style="0" customWidth="1"/>
    <col min="8" max="8" width="9.421875" style="0" customWidth="1"/>
    <col min="9" max="9" width="9.28125" style="0" customWidth="1"/>
    <col min="12" max="12" width="8.8515625" style="0" customWidth="1"/>
    <col min="14" max="14" width="9.57421875" style="0" customWidth="1"/>
  </cols>
  <sheetData>
    <row r="1" spans="5:14" ht="12" customHeight="1">
      <c r="E1" s="17" t="s">
        <v>41</v>
      </c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21"/>
      <c r="M2" s="21"/>
      <c r="N2" s="21"/>
    </row>
    <row r="3" ht="5.25" customHeight="1"/>
    <row r="4" spans="1:14" ht="12.75" customHeight="1">
      <c r="A4" s="3" t="s">
        <v>0</v>
      </c>
      <c r="B4" s="4">
        <v>2008</v>
      </c>
      <c r="C4" s="4">
        <v>2009</v>
      </c>
      <c r="D4" s="4">
        <v>2010</v>
      </c>
      <c r="E4" s="4">
        <v>2011</v>
      </c>
      <c r="F4" s="4">
        <v>2012</v>
      </c>
      <c r="G4" s="4">
        <v>2013</v>
      </c>
      <c r="H4" s="4">
        <v>2014</v>
      </c>
      <c r="I4" s="5">
        <v>2015</v>
      </c>
      <c r="J4" s="6">
        <v>2016</v>
      </c>
      <c r="K4" s="6">
        <v>2017</v>
      </c>
      <c r="L4" s="6">
        <v>2018</v>
      </c>
      <c r="M4" s="6">
        <v>2019</v>
      </c>
      <c r="N4" s="6">
        <v>2020</v>
      </c>
    </row>
    <row r="5" spans="1:14" ht="12" customHeight="1">
      <c r="A5" s="1" t="s">
        <v>1</v>
      </c>
      <c r="B5" s="7">
        <f>B6+B7</f>
        <v>11860128</v>
      </c>
      <c r="C5" s="7">
        <f aca="true" t="shared" si="0" ref="C5:N5">C6+C7</f>
        <v>12653404</v>
      </c>
      <c r="D5" s="7">
        <v>14044230</v>
      </c>
      <c r="E5" s="7">
        <f t="shared" si="0"/>
        <v>16174830</v>
      </c>
      <c r="F5" s="7">
        <f t="shared" si="0"/>
        <v>15000000</v>
      </c>
      <c r="G5" s="7">
        <f t="shared" si="0"/>
        <v>13500000</v>
      </c>
      <c r="H5" s="7">
        <f t="shared" si="0"/>
        <v>13500000</v>
      </c>
      <c r="I5" s="7">
        <f t="shared" si="0"/>
        <v>14000000</v>
      </c>
      <c r="J5" s="7">
        <f t="shared" si="0"/>
        <v>14000000</v>
      </c>
      <c r="K5" s="7">
        <f t="shared" si="0"/>
        <v>14000000</v>
      </c>
      <c r="L5" s="7">
        <f t="shared" si="0"/>
        <v>14000000</v>
      </c>
      <c r="M5" s="7">
        <f t="shared" si="0"/>
        <v>14000000</v>
      </c>
      <c r="N5" s="7">
        <f t="shared" si="0"/>
        <v>14000000</v>
      </c>
    </row>
    <row r="6" spans="1:14" ht="12.75" customHeight="1">
      <c r="A6" s="1" t="s">
        <v>2</v>
      </c>
      <c r="B6" s="8">
        <v>11627743</v>
      </c>
      <c r="C6" s="8">
        <v>12278714</v>
      </c>
      <c r="D6" s="8">
        <v>13479559</v>
      </c>
      <c r="E6" s="8">
        <v>12374830</v>
      </c>
      <c r="F6" s="8">
        <v>13000000</v>
      </c>
      <c r="G6" s="8">
        <v>13500000</v>
      </c>
      <c r="H6" s="8">
        <v>13500000</v>
      </c>
      <c r="I6" s="8">
        <v>14000000</v>
      </c>
      <c r="J6" s="9">
        <v>14000000</v>
      </c>
      <c r="K6" s="9">
        <v>14000000</v>
      </c>
      <c r="L6" s="9">
        <v>14000000</v>
      </c>
      <c r="M6" s="9">
        <v>14000000</v>
      </c>
      <c r="N6" s="9">
        <v>14000000</v>
      </c>
    </row>
    <row r="7" spans="1:14" ht="15" customHeight="1">
      <c r="A7" s="1" t="s">
        <v>3</v>
      </c>
      <c r="B7" s="8">
        <v>232385</v>
      </c>
      <c r="C7" s="8">
        <v>374690</v>
      </c>
      <c r="D7" s="8">
        <v>564671</v>
      </c>
      <c r="E7" s="8">
        <v>3800000</v>
      </c>
      <c r="F7" s="8">
        <v>2000000</v>
      </c>
      <c r="G7" s="8">
        <v>0</v>
      </c>
      <c r="H7" s="8">
        <v>0</v>
      </c>
      <c r="I7" s="8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 ht="14.25" customHeight="1">
      <c r="A8" s="1" t="s">
        <v>4</v>
      </c>
      <c r="B8" s="8">
        <v>232385</v>
      </c>
      <c r="C8" s="8">
        <v>374690</v>
      </c>
      <c r="D8" s="8">
        <v>150000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ht="13.5" customHeight="1">
      <c r="A9" s="1" t="s">
        <v>5</v>
      </c>
      <c r="B9" s="7">
        <f aca="true" t="shared" si="1" ref="B9:N9">B10+B13</f>
        <v>12186810</v>
      </c>
      <c r="C9" s="7">
        <f t="shared" si="1"/>
        <v>15120510</v>
      </c>
      <c r="D9" s="7">
        <v>17199268</v>
      </c>
      <c r="E9" s="7">
        <f t="shared" si="1"/>
        <v>21122233</v>
      </c>
      <c r="F9" s="7">
        <f t="shared" si="1"/>
        <v>16000000</v>
      </c>
      <c r="G9" s="7">
        <f t="shared" si="1"/>
        <v>14500000</v>
      </c>
      <c r="H9" s="7">
        <f t="shared" si="1"/>
        <v>14500000</v>
      </c>
      <c r="I9" s="7">
        <f t="shared" si="1"/>
        <v>15000000</v>
      </c>
      <c r="J9" s="7">
        <f t="shared" si="1"/>
        <v>15000000</v>
      </c>
      <c r="K9" s="7">
        <f t="shared" si="1"/>
        <v>14000000</v>
      </c>
      <c r="L9" s="7">
        <f t="shared" si="1"/>
        <v>14000000</v>
      </c>
      <c r="M9" s="7">
        <f t="shared" si="1"/>
        <v>14000000</v>
      </c>
      <c r="N9" s="7">
        <f t="shared" si="1"/>
        <v>14000000</v>
      </c>
    </row>
    <row r="10" spans="1:14" ht="14.25" customHeight="1">
      <c r="A10" s="1" t="s">
        <v>6</v>
      </c>
      <c r="B10" s="8">
        <v>10366156</v>
      </c>
      <c r="C10" s="8">
        <v>12020742</v>
      </c>
      <c r="D10" s="8">
        <v>14087312</v>
      </c>
      <c r="E10" s="8">
        <v>12374830</v>
      </c>
      <c r="F10" s="8">
        <v>13000000</v>
      </c>
      <c r="G10" s="8">
        <v>13500000</v>
      </c>
      <c r="H10" s="8">
        <v>13500000</v>
      </c>
      <c r="I10" s="8">
        <v>14000000</v>
      </c>
      <c r="J10" s="9">
        <v>14000000</v>
      </c>
      <c r="K10" s="9">
        <v>14000000</v>
      </c>
      <c r="L10" s="9">
        <v>14000000</v>
      </c>
      <c r="M10" s="9">
        <v>14000000</v>
      </c>
      <c r="N10" s="9">
        <v>14000000</v>
      </c>
    </row>
    <row r="11" spans="1:14" ht="12.75" customHeight="1">
      <c r="A11" s="1" t="s">
        <v>7</v>
      </c>
      <c r="B11" s="8">
        <v>258456</v>
      </c>
      <c r="C11" s="8">
        <v>333900</v>
      </c>
      <c r="D11" s="8">
        <v>341600</v>
      </c>
      <c r="E11" s="8">
        <v>650178</v>
      </c>
      <c r="F11" s="8">
        <v>634781</v>
      </c>
      <c r="G11" s="8">
        <v>628065</v>
      </c>
      <c r="H11" s="8">
        <v>548830</v>
      </c>
      <c r="I11" s="8">
        <v>516448</v>
      </c>
      <c r="J11" s="9">
        <v>429568</v>
      </c>
      <c r="K11" s="9">
        <v>370047</v>
      </c>
      <c r="L11" s="9">
        <v>252975</v>
      </c>
      <c r="M11" s="9">
        <v>121314</v>
      </c>
      <c r="N11" s="9">
        <v>47187</v>
      </c>
    </row>
    <row r="12" spans="1:14" ht="12" customHeight="1">
      <c r="A12" s="1" t="s">
        <v>8</v>
      </c>
      <c r="B12" s="8">
        <v>0</v>
      </c>
      <c r="C12" s="8">
        <v>0</v>
      </c>
      <c r="D12" s="8">
        <v>10000</v>
      </c>
      <c r="E12" s="8">
        <v>100000</v>
      </c>
      <c r="F12" s="8">
        <v>60000</v>
      </c>
      <c r="G12" s="8">
        <v>60000</v>
      </c>
      <c r="H12" s="8">
        <v>0</v>
      </c>
      <c r="I12" s="8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ht="12" customHeight="1">
      <c r="A13" s="1" t="s">
        <v>9</v>
      </c>
      <c r="B13" s="8">
        <v>1820654</v>
      </c>
      <c r="C13" s="8">
        <v>3099768</v>
      </c>
      <c r="D13" s="8">
        <v>3111956</v>
      </c>
      <c r="E13" s="8">
        <v>8747403</v>
      </c>
      <c r="F13" s="8">
        <v>3000000</v>
      </c>
      <c r="G13" s="8">
        <v>1000000</v>
      </c>
      <c r="H13" s="8">
        <v>1000000</v>
      </c>
      <c r="I13" s="8">
        <v>1000000</v>
      </c>
      <c r="J13" s="9">
        <v>1000000</v>
      </c>
      <c r="K13" s="9">
        <v>0</v>
      </c>
      <c r="L13" s="9">
        <v>0</v>
      </c>
      <c r="M13" s="9">
        <v>0</v>
      </c>
      <c r="N13" s="9">
        <v>0</v>
      </c>
    </row>
    <row r="14" spans="1:14" ht="21.75" customHeight="1">
      <c r="A14" s="1" t="s">
        <v>29</v>
      </c>
      <c r="B14" s="7">
        <f>B6-B10</f>
        <v>1261587</v>
      </c>
      <c r="C14" s="7">
        <f aca="true" t="shared" si="2" ref="C14:N14">C6-C10</f>
        <v>257972</v>
      </c>
      <c r="D14" s="7">
        <f t="shared" si="2"/>
        <v>-607753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</row>
    <row r="15" spans="1:14" ht="22.5" customHeight="1">
      <c r="A15" s="1" t="s">
        <v>10</v>
      </c>
      <c r="B15" s="7">
        <f>B5-B9</f>
        <v>-326682</v>
      </c>
      <c r="C15" s="7">
        <f aca="true" t="shared" si="3" ref="C15:N15">C5-C9</f>
        <v>-2467106</v>
      </c>
      <c r="D15" s="7">
        <f t="shared" si="3"/>
        <v>-3155038</v>
      </c>
      <c r="E15" s="7">
        <f t="shared" si="3"/>
        <v>-4947403</v>
      </c>
      <c r="F15" s="7">
        <f t="shared" si="3"/>
        <v>-1000000</v>
      </c>
      <c r="G15" s="7">
        <f t="shared" si="3"/>
        <v>-1000000</v>
      </c>
      <c r="H15" s="7">
        <f t="shared" si="3"/>
        <v>-1000000</v>
      </c>
      <c r="I15" s="7">
        <f t="shared" si="3"/>
        <v>-1000000</v>
      </c>
      <c r="J15" s="7">
        <f t="shared" si="3"/>
        <v>-1000000</v>
      </c>
      <c r="K15" s="7">
        <f t="shared" si="3"/>
        <v>0</v>
      </c>
      <c r="L15" s="7">
        <f t="shared" si="3"/>
        <v>0</v>
      </c>
      <c r="M15" s="7">
        <f t="shared" si="3"/>
        <v>0</v>
      </c>
      <c r="N15" s="7">
        <f t="shared" si="3"/>
        <v>0</v>
      </c>
    </row>
    <row r="16" spans="1:14" ht="12.75" customHeight="1">
      <c r="A16" s="1" t="s">
        <v>11</v>
      </c>
      <c r="B16" s="7">
        <f>B17+B19</f>
        <v>1995789</v>
      </c>
      <c r="C16" s="7">
        <f aca="true" t="shared" si="4" ref="C16:N16">C17+C19</f>
        <v>2106806</v>
      </c>
      <c r="D16" s="7">
        <f t="shared" si="4"/>
        <v>4530271</v>
      </c>
      <c r="E16" s="7">
        <f t="shared" si="4"/>
        <v>4800000</v>
      </c>
      <c r="F16" s="7">
        <f t="shared" si="4"/>
        <v>3000000</v>
      </c>
      <c r="G16" s="7">
        <f t="shared" si="4"/>
        <v>3000000</v>
      </c>
      <c r="H16" s="7">
        <f t="shared" si="4"/>
        <v>1000000</v>
      </c>
      <c r="I16" s="7">
        <f t="shared" si="4"/>
        <v>1000000</v>
      </c>
      <c r="J16" s="7">
        <f t="shared" si="4"/>
        <v>1000000</v>
      </c>
      <c r="K16" s="7">
        <f t="shared" si="4"/>
        <v>0</v>
      </c>
      <c r="L16" s="7">
        <f t="shared" si="4"/>
        <v>0</v>
      </c>
      <c r="M16" s="7">
        <f t="shared" si="4"/>
        <v>0</v>
      </c>
      <c r="N16" s="7">
        <f t="shared" si="4"/>
        <v>0</v>
      </c>
    </row>
    <row r="17" spans="1:14" ht="12.75" customHeight="1">
      <c r="A17" s="1" t="s">
        <v>30</v>
      </c>
      <c r="B17" s="8">
        <v>889622</v>
      </c>
      <c r="C17" s="8">
        <v>1270271</v>
      </c>
      <c r="D17" s="8">
        <v>4037171</v>
      </c>
      <c r="E17" s="8">
        <v>4800000</v>
      </c>
      <c r="F17" s="8">
        <v>3000000</v>
      </c>
      <c r="G17" s="8">
        <v>3000000</v>
      </c>
      <c r="H17" s="8">
        <v>1000000</v>
      </c>
      <c r="I17" s="8">
        <v>1000000</v>
      </c>
      <c r="J17" s="10">
        <v>1000000</v>
      </c>
      <c r="K17" s="10">
        <v>0</v>
      </c>
      <c r="L17" s="10">
        <v>0</v>
      </c>
      <c r="M17" s="10">
        <v>0</v>
      </c>
      <c r="N17" s="10">
        <v>0</v>
      </c>
    </row>
    <row r="18" spans="1:14" ht="12" customHeight="1">
      <c r="A18" s="1" t="s">
        <v>12</v>
      </c>
      <c r="B18" s="8">
        <v>0</v>
      </c>
      <c r="C18" s="8">
        <v>0</v>
      </c>
      <c r="D18" s="8">
        <v>337171</v>
      </c>
      <c r="E18" s="8">
        <v>3800000</v>
      </c>
      <c r="F18" s="8">
        <v>2000000</v>
      </c>
      <c r="G18" s="8">
        <v>2000000</v>
      </c>
      <c r="H18" s="8">
        <v>0</v>
      </c>
      <c r="I18" s="8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1:14" ht="12.75" customHeight="1">
      <c r="A19" s="1" t="s">
        <v>13</v>
      </c>
      <c r="B19" s="8">
        <v>1106167</v>
      </c>
      <c r="C19" s="8">
        <v>836535</v>
      </c>
      <c r="D19" s="8">
        <v>493100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1:14" ht="13.5" customHeight="1">
      <c r="A20" s="1" t="s">
        <v>14</v>
      </c>
      <c r="B20" s="8">
        <f>B21</f>
        <v>832572</v>
      </c>
      <c r="C20" s="8">
        <f aca="true" t="shared" si="5" ref="C20:N20">C21</f>
        <v>969425</v>
      </c>
      <c r="D20" s="8">
        <f t="shared" si="5"/>
        <v>1375233</v>
      </c>
      <c r="E20" s="8">
        <f t="shared" si="5"/>
        <v>4721396</v>
      </c>
      <c r="F20" s="8">
        <f t="shared" si="5"/>
        <v>3046396</v>
      </c>
      <c r="G20" s="8">
        <f t="shared" si="5"/>
        <v>3189253</v>
      </c>
      <c r="H20" s="8">
        <f t="shared" si="5"/>
        <v>1356253</v>
      </c>
      <c r="I20" s="8">
        <f t="shared" si="5"/>
        <v>1523253</v>
      </c>
      <c r="J20" s="8">
        <f t="shared" si="5"/>
        <v>1660501</v>
      </c>
      <c r="K20" s="8">
        <f t="shared" si="5"/>
        <v>1641357</v>
      </c>
      <c r="L20" s="8">
        <f t="shared" si="5"/>
        <v>1421857</v>
      </c>
      <c r="M20" s="8">
        <f t="shared" si="5"/>
        <v>1419858</v>
      </c>
      <c r="N20" s="8">
        <f t="shared" si="5"/>
        <v>985000</v>
      </c>
    </row>
    <row r="21" spans="1:14" ht="12" customHeight="1">
      <c r="A21" s="1" t="s">
        <v>40</v>
      </c>
      <c r="B21" s="11">
        <v>832572</v>
      </c>
      <c r="C21" s="8">
        <v>969425</v>
      </c>
      <c r="D21" s="8">
        <v>1375233</v>
      </c>
      <c r="E21" s="8">
        <v>4721396</v>
      </c>
      <c r="F21" s="8">
        <v>3046396</v>
      </c>
      <c r="G21" s="8">
        <v>3189253</v>
      </c>
      <c r="H21" s="8">
        <v>1356253</v>
      </c>
      <c r="I21" s="8">
        <v>1523253</v>
      </c>
      <c r="J21" s="9">
        <v>1660501</v>
      </c>
      <c r="K21" s="9">
        <v>1641357</v>
      </c>
      <c r="L21" s="9">
        <v>1421857</v>
      </c>
      <c r="M21" s="9">
        <v>1419858</v>
      </c>
      <c r="N21" s="9">
        <v>985000</v>
      </c>
    </row>
    <row r="22" spans="1:14" ht="12.75">
      <c r="A22" s="1" t="s">
        <v>15</v>
      </c>
      <c r="B22" s="8"/>
      <c r="C22" s="8"/>
      <c r="D22" s="8">
        <v>337171</v>
      </c>
      <c r="E22" s="8">
        <v>3800000</v>
      </c>
      <c r="F22" s="8">
        <v>2000000</v>
      </c>
      <c r="G22" s="8">
        <v>2000000</v>
      </c>
      <c r="H22" s="8"/>
      <c r="I22" s="8"/>
      <c r="J22" s="9"/>
      <c r="K22" s="9"/>
      <c r="L22" s="9"/>
      <c r="M22" s="9"/>
      <c r="N22" s="9"/>
    </row>
    <row r="23" spans="1:14" ht="14.25" customHeight="1">
      <c r="A23" s="1" t="s">
        <v>16</v>
      </c>
      <c r="B23" s="7">
        <f>B5+B16</f>
        <v>13855917</v>
      </c>
      <c r="C23" s="7">
        <f aca="true" t="shared" si="6" ref="C23:N23">C5+C16</f>
        <v>14760210</v>
      </c>
      <c r="D23" s="7">
        <f t="shared" si="6"/>
        <v>18574501</v>
      </c>
      <c r="E23" s="7">
        <f t="shared" si="6"/>
        <v>20974830</v>
      </c>
      <c r="F23" s="7">
        <f t="shared" si="6"/>
        <v>18000000</v>
      </c>
      <c r="G23" s="7">
        <f t="shared" si="6"/>
        <v>16500000</v>
      </c>
      <c r="H23" s="7">
        <f t="shared" si="6"/>
        <v>14500000</v>
      </c>
      <c r="I23" s="7">
        <f t="shared" si="6"/>
        <v>15000000</v>
      </c>
      <c r="J23" s="7">
        <f t="shared" si="6"/>
        <v>15000000</v>
      </c>
      <c r="K23" s="7">
        <f t="shared" si="6"/>
        <v>14000000</v>
      </c>
      <c r="L23" s="7">
        <f t="shared" si="6"/>
        <v>14000000</v>
      </c>
      <c r="M23" s="7">
        <f t="shared" si="6"/>
        <v>14000000</v>
      </c>
      <c r="N23" s="7">
        <f t="shared" si="6"/>
        <v>14000000</v>
      </c>
    </row>
    <row r="24" spans="1:14" ht="12.75">
      <c r="A24" s="1" t="s">
        <v>17</v>
      </c>
      <c r="B24" s="7">
        <f aca="true" t="shared" si="7" ref="B24:N24">B17-B21</f>
        <v>57050</v>
      </c>
      <c r="C24" s="7">
        <f t="shared" si="7"/>
        <v>300846</v>
      </c>
      <c r="D24" s="7">
        <f t="shared" si="7"/>
        <v>2661938</v>
      </c>
      <c r="E24" s="7">
        <f t="shared" si="7"/>
        <v>78604</v>
      </c>
      <c r="F24" s="7">
        <f t="shared" si="7"/>
        <v>-46396</v>
      </c>
      <c r="G24" s="7">
        <f t="shared" si="7"/>
        <v>-189253</v>
      </c>
      <c r="H24" s="7">
        <f t="shared" si="7"/>
        <v>-356253</v>
      </c>
      <c r="I24" s="7">
        <f t="shared" si="7"/>
        <v>-523253</v>
      </c>
      <c r="J24" s="7">
        <f t="shared" si="7"/>
        <v>-660501</v>
      </c>
      <c r="K24" s="7">
        <f t="shared" si="7"/>
        <v>-1641357</v>
      </c>
      <c r="L24" s="7">
        <f t="shared" si="7"/>
        <v>-1421857</v>
      </c>
      <c r="M24" s="7">
        <f t="shared" si="7"/>
        <v>-1419858</v>
      </c>
      <c r="N24" s="7">
        <f t="shared" si="7"/>
        <v>-985000</v>
      </c>
    </row>
    <row r="25" spans="1:14" ht="12.75">
      <c r="A25" s="1" t="s">
        <v>31</v>
      </c>
      <c r="B25" s="12">
        <f>B18</f>
        <v>0</v>
      </c>
      <c r="C25" s="12">
        <f aca="true" t="shared" si="8" ref="C25:N25">C18</f>
        <v>0</v>
      </c>
      <c r="D25" s="7">
        <f t="shared" si="8"/>
        <v>337171</v>
      </c>
      <c r="E25" s="7">
        <f t="shared" si="8"/>
        <v>3800000</v>
      </c>
      <c r="F25" s="7">
        <f t="shared" si="8"/>
        <v>2000000</v>
      </c>
      <c r="G25" s="7">
        <f t="shared" si="8"/>
        <v>2000000</v>
      </c>
      <c r="H25" s="12">
        <f t="shared" si="8"/>
        <v>0</v>
      </c>
      <c r="I25" s="12">
        <f t="shared" si="8"/>
        <v>0</v>
      </c>
      <c r="J25" s="12">
        <f t="shared" si="8"/>
        <v>0</v>
      </c>
      <c r="K25" s="12">
        <f t="shared" si="8"/>
        <v>0</v>
      </c>
      <c r="L25" s="12">
        <f t="shared" si="8"/>
        <v>0</v>
      </c>
      <c r="M25" s="12">
        <f t="shared" si="8"/>
        <v>0</v>
      </c>
      <c r="N25" s="12">
        <f t="shared" si="8"/>
        <v>0</v>
      </c>
    </row>
    <row r="26" spans="1:14" ht="12.75">
      <c r="A26" s="1" t="s">
        <v>18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</row>
    <row r="27" spans="1:14" ht="12.75">
      <c r="A27" s="1" t="s">
        <v>19</v>
      </c>
      <c r="B27" s="8">
        <v>4145290</v>
      </c>
      <c r="C27" s="8">
        <f aca="true" t="shared" si="9" ref="C27:N27">(B27+B17)-B21</f>
        <v>4202340</v>
      </c>
      <c r="D27" s="8">
        <f t="shared" si="9"/>
        <v>4503186</v>
      </c>
      <c r="E27" s="8">
        <f t="shared" si="9"/>
        <v>7165124</v>
      </c>
      <c r="F27" s="8">
        <f t="shared" si="9"/>
        <v>7243728</v>
      </c>
      <c r="G27" s="8">
        <f t="shared" si="9"/>
        <v>7197332</v>
      </c>
      <c r="H27" s="8">
        <f t="shared" si="9"/>
        <v>7008079</v>
      </c>
      <c r="I27" s="8">
        <f t="shared" si="9"/>
        <v>6651826</v>
      </c>
      <c r="J27" s="8">
        <f t="shared" si="9"/>
        <v>6128573</v>
      </c>
      <c r="K27" s="8">
        <f t="shared" si="9"/>
        <v>5468072</v>
      </c>
      <c r="L27" s="8">
        <f t="shared" si="9"/>
        <v>3826715</v>
      </c>
      <c r="M27" s="8">
        <f t="shared" si="9"/>
        <v>2404858</v>
      </c>
      <c r="N27" s="8">
        <f t="shared" si="9"/>
        <v>985000</v>
      </c>
    </row>
    <row r="28" spans="1:14" ht="12.75">
      <c r="A28" s="1" t="s">
        <v>20</v>
      </c>
      <c r="B28" s="8"/>
      <c r="C28" s="8"/>
      <c r="D28" s="8"/>
      <c r="E28" s="8"/>
      <c r="F28" s="8"/>
      <c r="G28" s="8"/>
      <c r="H28" s="8"/>
      <c r="I28" s="8"/>
      <c r="J28" s="9"/>
      <c r="K28" s="9"/>
      <c r="L28" s="9"/>
      <c r="M28" s="9"/>
      <c r="N28" s="9"/>
    </row>
    <row r="29" spans="1:14" ht="14.25" customHeight="1">
      <c r="A29" s="1" t="s">
        <v>32</v>
      </c>
      <c r="B29" s="7">
        <f>B27+B24</f>
        <v>4202340</v>
      </c>
      <c r="C29" s="7">
        <f aca="true" t="shared" si="10" ref="C29:N29">C27+C24</f>
        <v>4503186</v>
      </c>
      <c r="D29" s="7">
        <f t="shared" si="10"/>
        <v>7165124</v>
      </c>
      <c r="E29" s="7">
        <f t="shared" si="10"/>
        <v>7243728</v>
      </c>
      <c r="F29" s="7">
        <f t="shared" si="10"/>
        <v>7197332</v>
      </c>
      <c r="G29" s="7">
        <f t="shared" si="10"/>
        <v>7008079</v>
      </c>
      <c r="H29" s="7">
        <f t="shared" si="10"/>
        <v>6651826</v>
      </c>
      <c r="I29" s="7">
        <f t="shared" si="10"/>
        <v>6128573</v>
      </c>
      <c r="J29" s="7">
        <f t="shared" si="10"/>
        <v>5468072</v>
      </c>
      <c r="K29" s="7">
        <f t="shared" si="10"/>
        <v>3826715</v>
      </c>
      <c r="L29" s="7">
        <f t="shared" si="10"/>
        <v>2404858</v>
      </c>
      <c r="M29" s="7">
        <f t="shared" si="10"/>
        <v>985000</v>
      </c>
      <c r="N29" s="7">
        <f t="shared" si="10"/>
        <v>0</v>
      </c>
    </row>
    <row r="30" spans="1:14" ht="12" customHeight="1">
      <c r="A30" s="1" t="s">
        <v>33</v>
      </c>
      <c r="B30" s="8"/>
      <c r="C30" s="8"/>
      <c r="D30" s="8"/>
      <c r="E30" s="8"/>
      <c r="F30" s="8"/>
      <c r="G30" s="8"/>
      <c r="H30" s="8"/>
      <c r="I30" s="8"/>
      <c r="J30" s="9"/>
      <c r="K30" s="9"/>
      <c r="L30" s="9"/>
      <c r="M30" s="9"/>
      <c r="N30" s="9"/>
    </row>
    <row r="31" spans="1:14" ht="21" customHeight="1">
      <c r="A31" s="1" t="s">
        <v>21</v>
      </c>
      <c r="B31" s="13">
        <f aca="true" t="shared" si="11" ref="B31:N31">(B21+B11)/B5%</f>
        <v>9.199125001011794</v>
      </c>
      <c r="C31" s="13">
        <f t="shared" si="11"/>
        <v>10.300192738649615</v>
      </c>
      <c r="D31" s="13">
        <f t="shared" si="11"/>
        <v>12.22447225657797</v>
      </c>
      <c r="E31" s="13">
        <f t="shared" si="11"/>
        <v>33.209461861422966</v>
      </c>
      <c r="F31" s="13">
        <f t="shared" si="11"/>
        <v>24.54118</v>
      </c>
      <c r="G31" s="13">
        <f t="shared" si="11"/>
        <v>28.27642962962963</v>
      </c>
      <c r="H31" s="13">
        <f t="shared" si="11"/>
        <v>14.111725925925926</v>
      </c>
      <c r="I31" s="13">
        <f t="shared" si="11"/>
        <v>14.569292857142857</v>
      </c>
      <c r="J31" s="13">
        <f t="shared" si="11"/>
        <v>14.929064285714286</v>
      </c>
      <c r="K31" s="13">
        <f t="shared" si="11"/>
        <v>14.367171428571428</v>
      </c>
      <c r="L31" s="13">
        <f t="shared" si="11"/>
        <v>11.963085714285715</v>
      </c>
      <c r="M31" s="13">
        <f t="shared" si="11"/>
        <v>11.00837142857143</v>
      </c>
      <c r="N31" s="13">
        <f t="shared" si="11"/>
        <v>7.372764285714286</v>
      </c>
    </row>
    <row r="32" spans="1:14" ht="20.25" customHeight="1">
      <c r="A32" s="1" t="s">
        <v>23</v>
      </c>
      <c r="B32" s="13">
        <f aca="true" t="shared" si="12" ref="B32:N32">((B21+B11)-B22)/B5%</f>
        <v>9.199125001011794</v>
      </c>
      <c r="C32" s="13">
        <f t="shared" si="12"/>
        <v>10.300192738649615</v>
      </c>
      <c r="D32" s="13">
        <f t="shared" si="12"/>
        <v>9.82369271935877</v>
      </c>
      <c r="E32" s="13">
        <f t="shared" si="12"/>
        <v>9.716170123580898</v>
      </c>
      <c r="F32" s="13">
        <f t="shared" si="12"/>
        <v>11.207846666666667</v>
      </c>
      <c r="G32" s="13">
        <f t="shared" si="12"/>
        <v>13.461614814814816</v>
      </c>
      <c r="H32" s="13">
        <f t="shared" si="12"/>
        <v>14.111725925925926</v>
      </c>
      <c r="I32" s="13">
        <f t="shared" si="12"/>
        <v>14.569292857142857</v>
      </c>
      <c r="J32" s="13">
        <f t="shared" si="12"/>
        <v>14.929064285714286</v>
      </c>
      <c r="K32" s="13">
        <f t="shared" si="12"/>
        <v>14.367171428571428</v>
      </c>
      <c r="L32" s="13">
        <f t="shared" si="12"/>
        <v>11.963085714285715</v>
      </c>
      <c r="M32" s="13">
        <f t="shared" si="12"/>
        <v>11.00837142857143</v>
      </c>
      <c r="N32" s="13">
        <f t="shared" si="12"/>
        <v>7.372764285714286</v>
      </c>
    </row>
    <row r="33" spans="1:14" ht="21" customHeight="1">
      <c r="A33" s="1" t="s">
        <v>25</v>
      </c>
      <c r="B33" s="13">
        <f aca="true" t="shared" si="13" ref="B33:N33">B29/B5%</f>
        <v>35.43250123438803</v>
      </c>
      <c r="C33" s="13">
        <f t="shared" si="13"/>
        <v>35.58873169622973</v>
      </c>
      <c r="D33" s="13">
        <f t="shared" si="13"/>
        <v>51.01827583285093</v>
      </c>
      <c r="E33" s="13">
        <f t="shared" si="13"/>
        <v>44.783951361467174</v>
      </c>
      <c r="F33" s="13">
        <f t="shared" si="13"/>
        <v>47.982213333333334</v>
      </c>
      <c r="G33" s="13">
        <f t="shared" si="13"/>
        <v>51.9116962962963</v>
      </c>
      <c r="H33" s="13">
        <f t="shared" si="13"/>
        <v>49.272785185185185</v>
      </c>
      <c r="I33" s="13">
        <f t="shared" si="13"/>
        <v>43.77552142857143</v>
      </c>
      <c r="J33" s="13">
        <f t="shared" si="13"/>
        <v>39.057657142857146</v>
      </c>
      <c r="K33" s="13">
        <f t="shared" si="13"/>
        <v>27.33367857142857</v>
      </c>
      <c r="L33" s="13">
        <f t="shared" si="13"/>
        <v>17.177557142857143</v>
      </c>
      <c r="M33" s="13">
        <f t="shared" si="13"/>
        <v>7.035714285714286</v>
      </c>
      <c r="N33" s="13">
        <f t="shared" si="13"/>
        <v>0</v>
      </c>
    </row>
    <row r="34" spans="1:14" ht="12" customHeight="1">
      <c r="A34" s="1" t="s">
        <v>26</v>
      </c>
      <c r="B34" s="13">
        <f aca="true" t="shared" si="14" ref="B34:N34">(B29-B25)/B5%</f>
        <v>35.43250123438803</v>
      </c>
      <c r="C34" s="13">
        <f t="shared" si="14"/>
        <v>35.58873169622973</v>
      </c>
      <c r="D34" s="13">
        <f t="shared" si="14"/>
        <v>48.61749629563173</v>
      </c>
      <c r="E34" s="13">
        <f t="shared" si="14"/>
        <v>21.290659623625103</v>
      </c>
      <c r="F34" s="13">
        <f t="shared" si="14"/>
        <v>34.64888</v>
      </c>
      <c r="G34" s="13">
        <f t="shared" si="14"/>
        <v>37.09688148148148</v>
      </c>
      <c r="H34" s="13">
        <f t="shared" si="14"/>
        <v>49.272785185185185</v>
      </c>
      <c r="I34" s="13">
        <f t="shared" si="14"/>
        <v>43.77552142857143</v>
      </c>
      <c r="J34" s="13">
        <f t="shared" si="14"/>
        <v>39.057657142857146</v>
      </c>
      <c r="K34" s="13">
        <f t="shared" si="14"/>
        <v>27.33367857142857</v>
      </c>
      <c r="L34" s="13">
        <f t="shared" si="14"/>
        <v>17.177557142857143</v>
      </c>
      <c r="M34" s="13">
        <f t="shared" si="14"/>
        <v>7.035714285714286</v>
      </c>
      <c r="N34" s="13">
        <f t="shared" si="14"/>
        <v>0</v>
      </c>
    </row>
    <row r="35" spans="1:14" ht="21.75" customHeight="1">
      <c r="A35" s="1" t="s">
        <v>27</v>
      </c>
      <c r="B35" s="14" t="s">
        <v>22</v>
      </c>
      <c r="C35" s="14" t="s">
        <v>22</v>
      </c>
      <c r="D35" s="14" t="s">
        <v>22</v>
      </c>
      <c r="E35" s="13">
        <f>(((D6+D8-D10)/D5)+((C6+C8-C10)/C5)+((B6+B8-B10)/B5))/3</f>
        <v>0.04779053576885861</v>
      </c>
      <c r="F35" s="13">
        <f aca="true" t="shared" si="15" ref="F35:N35">(((E6+E8-E10)/E5)+((D6+D8-D10)/D5)+((C6+C8-C10)/C5))/3</f>
        <v>0.0058018939374494816</v>
      </c>
      <c r="G35" s="13">
        <f t="shared" si="15"/>
        <v>-0.010864556713563742</v>
      </c>
      <c r="H35" s="13">
        <f t="shared" si="15"/>
        <v>0</v>
      </c>
      <c r="I35" s="13">
        <f t="shared" si="15"/>
        <v>0</v>
      </c>
      <c r="J35" s="13">
        <f t="shared" si="15"/>
        <v>0</v>
      </c>
      <c r="K35" s="13">
        <f t="shared" si="15"/>
        <v>0</v>
      </c>
      <c r="L35" s="13">
        <f t="shared" si="15"/>
        <v>0</v>
      </c>
      <c r="M35" s="13">
        <f t="shared" si="15"/>
        <v>0</v>
      </c>
      <c r="N35" s="13">
        <f t="shared" si="15"/>
        <v>0</v>
      </c>
    </row>
    <row r="36" spans="1:14" ht="12.75" customHeight="1">
      <c r="A36" s="1" t="s">
        <v>34</v>
      </c>
      <c r="B36" s="14" t="s">
        <v>22</v>
      </c>
      <c r="C36" s="14" t="s">
        <v>22</v>
      </c>
      <c r="D36" s="14" t="s">
        <v>22</v>
      </c>
      <c r="E36" s="13">
        <f>((((D6+D8-(D10-D12))/D5)+((C6+C8-C10)/C5)+((B6+B8-B10)/B5))/3)</f>
        <v>0.04802788116503436</v>
      </c>
      <c r="F36" s="13">
        <f aca="true" t="shared" si="16" ref="F36:N36">F35</f>
        <v>0.0058018939374494816</v>
      </c>
      <c r="G36" s="13">
        <f t="shared" si="16"/>
        <v>-0.010864556713563742</v>
      </c>
      <c r="H36" s="13">
        <f t="shared" si="16"/>
        <v>0</v>
      </c>
      <c r="I36" s="13">
        <f t="shared" si="16"/>
        <v>0</v>
      </c>
      <c r="J36" s="13">
        <f t="shared" si="16"/>
        <v>0</v>
      </c>
      <c r="K36" s="13">
        <f t="shared" si="16"/>
        <v>0</v>
      </c>
      <c r="L36" s="13">
        <f t="shared" si="16"/>
        <v>0</v>
      </c>
      <c r="M36" s="13">
        <f t="shared" si="16"/>
        <v>0</v>
      </c>
      <c r="N36" s="13">
        <f t="shared" si="16"/>
        <v>0</v>
      </c>
    </row>
    <row r="37" spans="1:14" ht="22.5" customHeight="1">
      <c r="A37" s="1" t="s">
        <v>28</v>
      </c>
      <c r="B37" s="14" t="s">
        <v>22</v>
      </c>
      <c r="C37" s="14" t="s">
        <v>22</v>
      </c>
      <c r="D37" s="14" t="s">
        <v>22</v>
      </c>
      <c r="E37" s="14" t="s">
        <v>22</v>
      </c>
      <c r="F37" s="14" t="s">
        <v>22</v>
      </c>
      <c r="G37" s="14" t="s">
        <v>22</v>
      </c>
      <c r="H37" s="13">
        <f aca="true" t="shared" si="17" ref="H37:N37">(H11+H21)/H5</f>
        <v>0.14111725925925925</v>
      </c>
      <c r="I37" s="13">
        <f t="shared" si="17"/>
        <v>0.14569292857142857</v>
      </c>
      <c r="J37" s="13">
        <f t="shared" si="17"/>
        <v>0.14929064285714286</v>
      </c>
      <c r="K37" s="13">
        <f t="shared" si="17"/>
        <v>0.1436717142857143</v>
      </c>
      <c r="L37" s="13">
        <f t="shared" si="17"/>
        <v>0.11963085714285714</v>
      </c>
      <c r="M37" s="13">
        <f t="shared" si="17"/>
        <v>0.11008371428571428</v>
      </c>
      <c r="N37" s="13">
        <f t="shared" si="17"/>
        <v>0.07372764285714285</v>
      </c>
    </row>
    <row r="38" spans="1:14" ht="12.75" customHeight="1">
      <c r="A38" s="2" t="s">
        <v>34</v>
      </c>
      <c r="B38" s="14" t="s">
        <v>22</v>
      </c>
      <c r="C38" s="14" t="s">
        <v>22</v>
      </c>
      <c r="D38" s="14" t="s">
        <v>22</v>
      </c>
      <c r="E38" s="15" t="s">
        <v>22</v>
      </c>
      <c r="F38" s="14" t="s">
        <v>24</v>
      </c>
      <c r="G38" s="14" t="s">
        <v>24</v>
      </c>
      <c r="H38" s="13">
        <f>H37</f>
        <v>0.14111725925925925</v>
      </c>
      <c r="I38" s="13">
        <f aca="true" t="shared" si="18" ref="I38:N38">I37</f>
        <v>0.14569292857142857</v>
      </c>
      <c r="J38" s="13">
        <f t="shared" si="18"/>
        <v>0.14929064285714286</v>
      </c>
      <c r="K38" s="13">
        <f t="shared" si="18"/>
        <v>0.1436717142857143</v>
      </c>
      <c r="L38" s="13">
        <f t="shared" si="18"/>
        <v>0.11963085714285714</v>
      </c>
      <c r="M38" s="13">
        <f t="shared" si="18"/>
        <v>0.11008371428571428</v>
      </c>
      <c r="N38" s="13">
        <f t="shared" si="18"/>
        <v>0.07372764285714285</v>
      </c>
    </row>
    <row r="39" spans="1:14" ht="17.25" customHeight="1">
      <c r="A39" s="20" t="s">
        <v>37</v>
      </c>
      <c r="B39" s="20"/>
      <c r="C39" s="20"/>
      <c r="D39" s="20"/>
      <c r="E39" s="20"/>
      <c r="F39" s="20"/>
      <c r="G39" s="20"/>
      <c r="H39" s="20"/>
      <c r="K39" s="22" t="s">
        <v>38</v>
      </c>
      <c r="L39" s="22"/>
      <c r="M39" s="22"/>
      <c r="N39" s="22"/>
    </row>
    <row r="40" spans="1:9" ht="9" customHeight="1">
      <c r="A40" s="19" t="s">
        <v>36</v>
      </c>
      <c r="B40" s="19"/>
      <c r="C40" s="19"/>
      <c r="D40" s="19"/>
      <c r="E40" s="19"/>
      <c r="F40" s="19"/>
      <c r="G40" s="19"/>
      <c r="H40" s="19"/>
      <c r="I40" s="19"/>
    </row>
    <row r="41" spans="6:14" ht="12.75">
      <c r="F41" s="23"/>
      <c r="G41" s="23"/>
      <c r="H41" s="23"/>
      <c r="I41" s="23"/>
      <c r="K41" s="18" t="s">
        <v>39</v>
      </c>
      <c r="L41" s="18"/>
      <c r="M41" s="18"/>
      <c r="N41" s="18"/>
    </row>
  </sheetData>
  <mergeCells count="8">
    <mergeCell ref="A2:K2"/>
    <mergeCell ref="E1:N1"/>
    <mergeCell ref="K41:N41"/>
    <mergeCell ref="A40:I40"/>
    <mergeCell ref="A39:H39"/>
    <mergeCell ref="L2:N2"/>
    <mergeCell ref="K39:N39"/>
    <mergeCell ref="F41:I41"/>
  </mergeCells>
  <printOptions/>
  <pageMargins left="0.25" right="0.37" top="0.22" bottom="0.17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2010-05-11T11:39:26Z</cp:lastPrinted>
  <dcterms:created xsi:type="dcterms:W3CDTF">2009-11-25T10:37:04Z</dcterms:created>
  <dcterms:modified xsi:type="dcterms:W3CDTF">2010-05-12T05:48:48Z</dcterms:modified>
  <cp:category/>
  <cp:version/>
  <cp:contentType/>
  <cp:contentStatus/>
</cp:coreProperties>
</file>